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 CFO masqué\Contenu\Excel\Outils gratuits\"/>
    </mc:Choice>
  </mc:AlternateContent>
  <bookViews>
    <workbookView xWindow="0" yWindow="0" windowWidth="23040" windowHeight="9396"/>
  </bookViews>
  <sheets>
    <sheet name="Point Mort" sheetId="1" r:id="rId1"/>
  </sheets>
  <externalReferences>
    <externalReference r:id="rId2"/>
  </externalReferences>
  <definedNames>
    <definedName name="Boutiques">[1]DOL!$D$5:$F$5</definedName>
    <definedName name="CF">[1]DOL!$D$6:$F$6</definedName>
    <definedName name="CV">[1]DOL!$D$7:$F$7</definedName>
    <definedName name="Prix">[1]DOL!$D$8:$F$8</definedName>
  </definedNames>
  <calcPr calcId="152511"/>
</workbook>
</file>

<file path=xl/calcChain.xml><?xml version="1.0" encoding="utf-8"?>
<calcChain xmlns="http://schemas.openxmlformats.org/spreadsheetml/2006/main">
  <c r="M44" i="1" l="1"/>
  <c r="E44" i="1"/>
  <c r="M13" i="1" l="1"/>
  <c r="M16" i="1" s="1"/>
  <c r="T14" i="1"/>
  <c r="T15" i="1"/>
  <c r="T16" i="1" s="1"/>
  <c r="T17" i="1" s="1"/>
  <c r="T18" i="1" s="1"/>
  <c r="T19" i="1" s="1"/>
  <c r="T20" i="1" s="1"/>
  <c r="T21" i="1" s="1"/>
  <c r="E16" i="1"/>
  <c r="E20" i="1"/>
  <c r="E39" i="1" s="1"/>
  <c r="M20" i="1"/>
  <c r="M25" i="1" s="1"/>
  <c r="N25" i="1" s="1"/>
  <c r="E21" i="1"/>
  <c r="E40" i="1" s="1"/>
  <c r="E26" i="1"/>
  <c r="E27" i="1"/>
  <c r="M27" i="1"/>
  <c r="E28" i="1"/>
  <c r="M28" i="1"/>
  <c r="E35" i="1"/>
  <c r="M35" i="1"/>
  <c r="E36" i="1"/>
  <c r="E41" i="1"/>
  <c r="M41" i="1"/>
  <c r="E37" i="1" l="1"/>
  <c r="E42" i="1"/>
  <c r="E25" i="1"/>
  <c r="F25" i="1" s="1"/>
  <c r="E22" i="1"/>
  <c r="E23" i="1" s="1"/>
  <c r="M39" i="1"/>
  <c r="N28" i="1"/>
  <c r="N27" i="1"/>
  <c r="M21" i="1"/>
  <c r="M36" i="1"/>
  <c r="M37" i="1" s="1"/>
  <c r="M26" i="1"/>
  <c r="E29" i="1" l="1"/>
  <c r="F29" i="1" s="1"/>
  <c r="F27" i="1"/>
  <c r="F26" i="1"/>
  <c r="F28" i="1"/>
  <c r="M22" i="1"/>
  <c r="M23" i="1" s="1"/>
  <c r="M40" i="1"/>
  <c r="M42" i="1" s="1"/>
  <c r="N26" i="1"/>
  <c r="M29" i="1"/>
  <c r="N29" i="1" s="1"/>
</calcChain>
</file>

<file path=xl/sharedStrings.xml><?xml version="1.0" encoding="utf-8"?>
<sst xmlns="http://schemas.openxmlformats.org/spreadsheetml/2006/main" count="57" uniqueCount="26">
  <si>
    <t>Goal Seek</t>
  </si>
  <si>
    <t>Contribution marginale</t>
  </si>
  <si>
    <t>Coûts fixes</t>
  </si>
  <si>
    <t>Coût de ventes</t>
  </si>
  <si>
    <t>Ventes</t>
  </si>
  <si>
    <t>Coût de vente unitaire</t>
  </si>
  <si>
    <t>PV unitaire</t>
  </si>
  <si>
    <t>POINT MORT</t>
  </si>
  <si>
    <t>$ emballage</t>
  </si>
  <si>
    <t>$ matériel</t>
  </si>
  <si>
    <t>$ employés</t>
  </si>
  <si>
    <t>CONTRIBUTION MARGINALE</t>
  </si>
  <si>
    <t>$ emballage/unité:</t>
  </si>
  <si>
    <t>Coûts 100% variables</t>
  </si>
  <si>
    <t>$ matériel/unité:</t>
  </si>
  <si>
    <t>Coût semi-variable (voir table)</t>
  </si>
  <si>
    <t>$ employés/unité:</t>
  </si>
  <si>
    <t>Coût/un.</t>
  </si>
  <si>
    <t>Qté</t>
  </si>
  <si>
    <t>Prix/unité:</t>
  </si>
  <si>
    <t>Unités vendues:</t>
  </si>
  <si>
    <t>HYPOTHÈSES</t>
  </si>
  <si>
    <t>Exemple 2</t>
  </si>
  <si>
    <t>Exemple 1</t>
  </si>
  <si>
    <t>Contribution marginale et point mort</t>
  </si>
  <si>
    <t>Le CFO masqué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</si>
</sst>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$&quot;"/>
    <numFmt numFmtId="165" formatCode="#,##0.00\ &quot;$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3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0" fontId="4" fillId="0" borderId="0" xfId="1" applyNumberFormat="1" applyFont="1"/>
    <xf numFmtId="0" fontId="0" fillId="0" borderId="0" xfId="0" applyFont="1"/>
    <xf numFmtId="165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1" xfId="0" applyNumberForma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/>
    <xf numFmtId="0" fontId="5" fillId="0" borderId="0" xfId="0" applyFont="1"/>
    <xf numFmtId="0" fontId="6" fillId="0" borderId="0" xfId="0" applyFont="1"/>
    <xf numFmtId="0" fontId="7" fillId="0" borderId="0" xfId="2" applyAlignment="1" applyProtection="1"/>
    <xf numFmtId="0" fontId="8" fillId="0" borderId="0" xfId="0" applyFont="1"/>
    <xf numFmtId="3" fontId="0" fillId="2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numFmt numFmtId="165" formatCode="#,##0.00\ &quot;$&quot;"/>
      <alignment horizontal="center" vertical="bottom" textRotation="0" wrapText="0" relative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bottom style="hair">
          <color auto="1"/>
        </bottom>
      </border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11</xdr:row>
      <xdr:rowOff>152400</xdr:rowOff>
    </xdr:from>
    <xdr:to>
      <xdr:col>6</xdr:col>
      <xdr:colOff>0</xdr:colOff>
      <xdr:row>15</xdr:row>
      <xdr:rowOff>28575</xdr:rowOff>
    </xdr:to>
    <xdr:sp macro="" textlink="">
      <xdr:nvSpPr>
        <xdr:cNvPr id="2" name="Right Brace 1"/>
        <xdr:cNvSpPr/>
      </xdr:nvSpPr>
      <xdr:spPr>
        <a:xfrm>
          <a:off x="3495674" y="2247900"/>
          <a:ext cx="161926" cy="638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13</xdr:col>
      <xdr:colOff>171450</xdr:colOff>
      <xdr:row>13</xdr:row>
      <xdr:rowOff>66675</xdr:rowOff>
    </xdr:from>
    <xdr:to>
      <xdr:col>13</xdr:col>
      <xdr:colOff>352424</xdr:colOff>
      <xdr:row>15</xdr:row>
      <xdr:rowOff>9524</xdr:rowOff>
    </xdr:to>
    <xdr:sp macro="" textlink="">
      <xdr:nvSpPr>
        <xdr:cNvPr id="3" name="Right Brace 2"/>
        <xdr:cNvSpPr/>
      </xdr:nvSpPr>
      <xdr:spPr>
        <a:xfrm>
          <a:off x="7486650" y="2543175"/>
          <a:ext cx="180974" cy="32384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ie/Documents/Mandats/Formations/Formation%20budg&#233;tisation/Exemples/Analyse%20des%20co&#251;ts/D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"/>
      <sheetName val="Marge"/>
    </sheetNames>
    <sheetDataSet>
      <sheetData sheetId="0">
        <row r="5">
          <cell r="D5" t="str">
            <v>Boutique A</v>
          </cell>
          <cell r="E5" t="str">
            <v>Boutique B</v>
          </cell>
          <cell r="F5" t="str">
            <v>Boutique C</v>
          </cell>
        </row>
        <row r="6">
          <cell r="D6">
            <v>20000</v>
          </cell>
          <cell r="E6">
            <v>40000</v>
          </cell>
          <cell r="F6">
            <v>60000</v>
          </cell>
        </row>
        <row r="7">
          <cell r="D7">
            <v>1.5</v>
          </cell>
          <cell r="E7">
            <v>1.2</v>
          </cell>
          <cell r="F7">
            <v>1</v>
          </cell>
        </row>
        <row r="8">
          <cell r="D8">
            <v>2</v>
          </cell>
          <cell r="E8">
            <v>2</v>
          </cell>
          <cell r="F8">
            <v>2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le1" displayName="Table1" ref="S11:T21" totalsRowShown="0" dataDxfId="3" tableBorderDxfId="2">
  <autoFilter ref="S11:T21"/>
  <tableColumns count="2">
    <tableColumn id="1" name="Qté" dataDxfId="1"/>
    <tableColumn id="2" name="Coût/un." dataDxfId="0">
      <calculatedColumnFormula>T11+0.1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workbookViewId="0">
      <selection activeCell="R13" sqref="R13"/>
    </sheetView>
  </sheetViews>
  <sheetFormatPr defaultColWidth="9.109375" defaultRowHeight="15.6" outlineLevelCol="1" x14ac:dyDescent="0.3"/>
  <cols>
    <col min="1" max="1" width="4.88671875" customWidth="1"/>
    <col min="2" max="2" width="6" customWidth="1" outlineLevel="1"/>
    <col min="3" max="3" width="4.33203125" style="1" customWidth="1" outlineLevel="1"/>
    <col min="4" max="4" width="25" customWidth="1" outlineLevel="1"/>
    <col min="5" max="5" width="10.44140625" customWidth="1" outlineLevel="1"/>
    <col min="6" max="6" width="9.109375" style="2" customWidth="1" outlineLevel="1"/>
    <col min="7" max="9" width="9.109375" customWidth="1" outlineLevel="1"/>
    <col min="10" max="10" width="44" customWidth="1" outlineLevel="1"/>
    <col min="11" max="11" width="4.33203125" style="1" customWidth="1"/>
    <col min="12" max="12" width="25" customWidth="1"/>
    <col min="13" max="13" width="10.44140625" bestFit="1" customWidth="1"/>
    <col min="20" max="20" width="11" customWidth="1"/>
  </cols>
  <sheetData>
    <row r="1" spans="1:20" ht="21" x14ac:dyDescent="0.4">
      <c r="A1" s="20" t="s">
        <v>24</v>
      </c>
    </row>
    <row r="2" spans="1:20" ht="14.4" x14ac:dyDescent="0.3">
      <c r="A2" s="22" t="s">
        <v>25</v>
      </c>
      <c r="C2"/>
      <c r="F2"/>
      <c r="K2"/>
    </row>
    <row r="3" spans="1:20" ht="14.4" x14ac:dyDescent="0.3">
      <c r="A3" s="21"/>
      <c r="C3"/>
      <c r="F3"/>
      <c r="K3"/>
    </row>
    <row r="4" spans="1:20" ht="21" x14ac:dyDescent="0.4">
      <c r="B4" s="20"/>
    </row>
    <row r="5" spans="1:20" ht="18" x14ac:dyDescent="0.35">
      <c r="B5" s="19" t="s">
        <v>23</v>
      </c>
      <c r="K5" s="19" t="s">
        <v>22</v>
      </c>
    </row>
    <row r="7" spans="1:20" x14ac:dyDescent="0.3">
      <c r="C7" s="1" t="s">
        <v>21</v>
      </c>
      <c r="K7" s="1" t="s">
        <v>21</v>
      </c>
    </row>
    <row r="9" spans="1:20" x14ac:dyDescent="0.3">
      <c r="D9" t="s">
        <v>20</v>
      </c>
      <c r="E9" s="18">
        <v>1333.3333333333335</v>
      </c>
      <c r="L9" t="s">
        <v>20</v>
      </c>
      <c r="M9" s="18">
        <v>3000</v>
      </c>
    </row>
    <row r="10" spans="1:20" ht="14.4" x14ac:dyDescent="0.3">
      <c r="C10"/>
      <c r="F10"/>
      <c r="K10"/>
      <c r="S10" s="24"/>
      <c r="T10" s="24"/>
    </row>
    <row r="11" spans="1:20" x14ac:dyDescent="0.3">
      <c r="D11" t="s">
        <v>19</v>
      </c>
      <c r="E11" s="15">
        <v>8</v>
      </c>
      <c r="L11" t="s">
        <v>19</v>
      </c>
      <c r="M11" s="15">
        <v>8</v>
      </c>
      <c r="S11" s="17" t="s">
        <v>18</v>
      </c>
      <c r="T11" s="16" t="s">
        <v>17</v>
      </c>
    </row>
    <row r="12" spans="1:20" ht="14.4" x14ac:dyDescent="0.3">
      <c r="C12"/>
      <c r="F12"/>
      <c r="K12"/>
      <c r="S12" s="13">
        <v>0</v>
      </c>
      <c r="T12" s="12">
        <v>0.5</v>
      </c>
    </row>
    <row r="13" spans="1:20" x14ac:dyDescent="0.3">
      <c r="D13" t="s">
        <v>16</v>
      </c>
      <c r="E13" s="15">
        <v>0.5</v>
      </c>
      <c r="L13" t="s">
        <v>10</v>
      </c>
      <c r="M13" s="14">
        <f>VLOOKUP(M9,Table1[],2,TRUE)</f>
        <v>0.79999999999999993</v>
      </c>
      <c r="O13" t="s">
        <v>15</v>
      </c>
      <c r="S13" s="13">
        <v>1000</v>
      </c>
      <c r="T13" s="12">
        <v>0.6</v>
      </c>
    </row>
    <row r="14" spans="1:20" x14ac:dyDescent="0.3">
      <c r="D14" t="s">
        <v>14</v>
      </c>
      <c r="E14" s="15">
        <v>5</v>
      </c>
      <c r="G14" t="s">
        <v>13</v>
      </c>
      <c r="L14" t="s">
        <v>14</v>
      </c>
      <c r="M14" s="15">
        <v>5</v>
      </c>
      <c r="O14" s="25" t="s">
        <v>13</v>
      </c>
      <c r="P14" s="25"/>
      <c r="Q14" s="25"/>
      <c r="S14" s="13">
        <v>2000</v>
      </c>
      <c r="T14" s="12">
        <f t="shared" ref="T14:T21" si="0">T13+0.1</f>
        <v>0.7</v>
      </c>
    </row>
    <row r="15" spans="1:20" x14ac:dyDescent="0.3">
      <c r="D15" t="s">
        <v>12</v>
      </c>
      <c r="E15" s="15">
        <v>1</v>
      </c>
      <c r="L15" t="s">
        <v>12</v>
      </c>
      <c r="M15" s="15">
        <v>1</v>
      </c>
      <c r="O15" s="25"/>
      <c r="P15" s="25"/>
      <c r="Q15" s="25"/>
      <c r="S15" s="13">
        <v>3000</v>
      </c>
      <c r="T15" s="12">
        <f t="shared" si="0"/>
        <v>0.79999999999999993</v>
      </c>
    </row>
    <row r="16" spans="1:20" x14ac:dyDescent="0.3">
      <c r="E16" s="14">
        <f>SUM(E13:E15)</f>
        <v>6.5</v>
      </c>
      <c r="M16" s="14">
        <f>SUM(M13:M15)</f>
        <v>6.8</v>
      </c>
      <c r="S16" s="13">
        <v>4000</v>
      </c>
      <c r="T16" s="12">
        <f t="shared" si="0"/>
        <v>0.89999999999999991</v>
      </c>
    </row>
    <row r="17" spans="3:20" x14ac:dyDescent="0.3">
      <c r="S17" s="11">
        <v>5000</v>
      </c>
      <c r="T17" s="10">
        <f t="shared" si="0"/>
        <v>0.99999999999999989</v>
      </c>
    </row>
    <row r="18" spans="3:20" x14ac:dyDescent="0.3">
      <c r="C18" s="1" t="s">
        <v>11</v>
      </c>
      <c r="K18" s="1" t="s">
        <v>11</v>
      </c>
      <c r="S18" s="11">
        <v>6000</v>
      </c>
      <c r="T18" s="10">
        <f t="shared" si="0"/>
        <v>1.0999999999999999</v>
      </c>
    </row>
    <row r="19" spans="3:20" x14ac:dyDescent="0.3">
      <c r="S19" s="11">
        <v>7000</v>
      </c>
      <c r="T19" s="10">
        <f t="shared" si="0"/>
        <v>1.2</v>
      </c>
    </row>
    <row r="20" spans="3:20" x14ac:dyDescent="0.3">
      <c r="D20" t="s">
        <v>4</v>
      </c>
      <c r="E20" s="2">
        <f>E11*E9</f>
        <v>10666.666666666668</v>
      </c>
      <c r="L20" t="s">
        <v>4</v>
      </c>
      <c r="M20" s="2">
        <f>M11*M9</f>
        <v>24000</v>
      </c>
      <c r="S20" s="11">
        <v>8000</v>
      </c>
      <c r="T20" s="10">
        <f t="shared" si="0"/>
        <v>1.3</v>
      </c>
    </row>
    <row r="21" spans="3:20" x14ac:dyDescent="0.3">
      <c r="D21" t="s">
        <v>3</v>
      </c>
      <c r="E21" s="2">
        <f>E16*E9</f>
        <v>8666.6666666666679</v>
      </c>
      <c r="L21" t="s">
        <v>3</v>
      </c>
      <c r="M21" s="2">
        <f>M16*M9</f>
        <v>20400</v>
      </c>
      <c r="S21" s="11">
        <v>9000</v>
      </c>
      <c r="T21" s="10">
        <f t="shared" si="0"/>
        <v>1.4000000000000001</v>
      </c>
    </row>
    <row r="22" spans="3:20" x14ac:dyDescent="0.3">
      <c r="D22" s="4" t="s">
        <v>1</v>
      </c>
      <c r="E22" s="3">
        <f>E20-E21</f>
        <v>2000</v>
      </c>
      <c r="F22" s="3"/>
      <c r="G22" s="4"/>
      <c r="H22" s="4"/>
      <c r="I22" s="4"/>
      <c r="J22" s="4"/>
      <c r="L22" s="4" t="s">
        <v>1</v>
      </c>
      <c r="M22" s="3">
        <f>M20-M21</f>
        <v>3600</v>
      </c>
    </row>
    <row r="23" spans="3:20" x14ac:dyDescent="0.3">
      <c r="E23" s="8">
        <f>E22/E20</f>
        <v>0.18749999999999997</v>
      </c>
      <c r="M23" s="8">
        <f>M22/M20</f>
        <v>0.15</v>
      </c>
    </row>
    <row r="25" spans="3:20" x14ac:dyDescent="0.3">
      <c r="D25" t="s">
        <v>4</v>
      </c>
      <c r="E25" s="2">
        <f>E20</f>
        <v>10666.666666666668</v>
      </c>
      <c r="F25" s="8">
        <f>E25/E$25</f>
        <v>1</v>
      </c>
      <c r="L25" t="s">
        <v>4</v>
      </c>
      <c r="M25" s="2">
        <f>M20</f>
        <v>24000</v>
      </c>
      <c r="N25" s="8">
        <f>M25/M$25</f>
        <v>1</v>
      </c>
    </row>
    <row r="26" spans="3:20" x14ac:dyDescent="0.3">
      <c r="D26" t="s">
        <v>10</v>
      </c>
      <c r="E26" s="2">
        <f>E13*E9</f>
        <v>666.66666666666674</v>
      </c>
      <c r="F26" s="8">
        <f>E26/E$25</f>
        <v>6.25E-2</v>
      </c>
      <c r="L26" t="s">
        <v>10</v>
      </c>
      <c r="M26" s="2">
        <f>M13*M9</f>
        <v>2400</v>
      </c>
      <c r="N26" s="8">
        <f>M26/M$25</f>
        <v>0.1</v>
      </c>
    </row>
    <row r="27" spans="3:20" x14ac:dyDescent="0.3">
      <c r="D27" s="9" t="s">
        <v>9</v>
      </c>
      <c r="E27" s="2">
        <f>E14*E9</f>
        <v>6666.6666666666679</v>
      </c>
      <c r="F27" s="8">
        <f>E27/E$25</f>
        <v>0.625</v>
      </c>
      <c r="L27" s="9" t="s">
        <v>9</v>
      </c>
      <c r="M27" s="2">
        <f>M14*M9</f>
        <v>15000</v>
      </c>
      <c r="N27" s="8">
        <f>M27/M$25</f>
        <v>0.625</v>
      </c>
    </row>
    <row r="28" spans="3:20" x14ac:dyDescent="0.3">
      <c r="D28" t="s">
        <v>8</v>
      </c>
      <c r="E28" s="2">
        <f>E15*E9</f>
        <v>1333.3333333333335</v>
      </c>
      <c r="F28" s="8">
        <f>E28/E$25</f>
        <v>0.125</v>
      </c>
      <c r="L28" t="s">
        <v>8</v>
      </c>
      <c r="M28" s="2">
        <f>M15*M9</f>
        <v>3000</v>
      </c>
      <c r="N28" s="8">
        <f>M28/M$25</f>
        <v>0.125</v>
      </c>
    </row>
    <row r="29" spans="3:20" x14ac:dyDescent="0.3">
      <c r="D29" s="4" t="s">
        <v>1</v>
      </c>
      <c r="E29" s="3">
        <f>E25-E26-E27-E28</f>
        <v>2000.0000000000005</v>
      </c>
      <c r="F29" s="8">
        <f>E29/E$25</f>
        <v>0.18750000000000003</v>
      </c>
      <c r="L29" s="4" t="s">
        <v>1</v>
      </c>
      <c r="M29" s="3">
        <f>M25-M26-M27-M28</f>
        <v>3600</v>
      </c>
      <c r="N29" s="8">
        <f>M29/M$25</f>
        <v>0.15</v>
      </c>
    </row>
    <row r="32" spans="3:20" x14ac:dyDescent="0.3">
      <c r="C32" s="1" t="s">
        <v>7</v>
      </c>
      <c r="K32" s="1" t="s">
        <v>7</v>
      </c>
    </row>
    <row r="34" spans="4:13" customFormat="1" x14ac:dyDescent="0.3">
      <c r="D34" t="s">
        <v>2</v>
      </c>
      <c r="E34" s="7">
        <v>2000</v>
      </c>
      <c r="F34" s="2"/>
      <c r="K34" s="1"/>
      <c r="L34" t="s">
        <v>2</v>
      </c>
      <c r="M34" s="7">
        <v>2000</v>
      </c>
    </row>
    <row r="35" spans="4:13" customFormat="1" x14ac:dyDescent="0.3">
      <c r="D35" t="s">
        <v>6</v>
      </c>
      <c r="E35" s="6">
        <f>E11</f>
        <v>8</v>
      </c>
      <c r="F35" s="2"/>
      <c r="K35" s="1"/>
      <c r="L35" t="s">
        <v>6</v>
      </c>
      <c r="M35" s="6">
        <f>M11</f>
        <v>8</v>
      </c>
    </row>
    <row r="36" spans="4:13" customFormat="1" x14ac:dyDescent="0.3">
      <c r="D36" t="s">
        <v>5</v>
      </c>
      <c r="E36" s="6">
        <f>E16</f>
        <v>6.5</v>
      </c>
      <c r="F36" s="2"/>
      <c r="K36" s="1"/>
      <c r="L36" t="s">
        <v>5</v>
      </c>
      <c r="M36" s="6">
        <f>M16</f>
        <v>6.8</v>
      </c>
    </row>
    <row r="37" spans="4:13" customFormat="1" x14ac:dyDescent="0.3">
      <c r="E37" s="5">
        <f>E34/(E35-E36)</f>
        <v>1333.3333333333333</v>
      </c>
      <c r="F37" s="2"/>
      <c r="K37" s="1"/>
      <c r="M37" s="5">
        <f>M34/(M35-M36)</f>
        <v>1666.6666666666665</v>
      </c>
    </row>
    <row r="39" spans="4:13" customFormat="1" x14ac:dyDescent="0.3">
      <c r="D39" t="s">
        <v>4</v>
      </c>
      <c r="E39" s="2">
        <f>E20</f>
        <v>10666.666666666668</v>
      </c>
      <c r="F39" s="2"/>
      <c r="K39" s="1"/>
      <c r="L39" t="s">
        <v>4</v>
      </c>
      <c r="M39" s="2">
        <f>M20</f>
        <v>24000</v>
      </c>
    </row>
    <row r="40" spans="4:13" customFormat="1" x14ac:dyDescent="0.3">
      <c r="D40" t="s">
        <v>3</v>
      </c>
      <c r="E40" s="2">
        <f>E21</f>
        <v>8666.6666666666679</v>
      </c>
      <c r="F40" s="2"/>
      <c r="K40" s="1"/>
      <c r="L40" t="s">
        <v>3</v>
      </c>
      <c r="M40" s="2">
        <f>M21</f>
        <v>20400</v>
      </c>
    </row>
    <row r="41" spans="4:13" customFormat="1" x14ac:dyDescent="0.3">
      <c r="D41" t="s">
        <v>2</v>
      </c>
      <c r="E41" s="2">
        <f>E34</f>
        <v>2000</v>
      </c>
      <c r="F41" s="2"/>
      <c r="K41" s="1"/>
      <c r="L41" t="s">
        <v>2</v>
      </c>
      <c r="M41" s="2">
        <f>M34</f>
        <v>2000</v>
      </c>
    </row>
    <row r="42" spans="4:13" customFormat="1" x14ac:dyDescent="0.3">
      <c r="D42" s="4" t="s">
        <v>1</v>
      </c>
      <c r="E42" s="3">
        <f>E39-E40-E41</f>
        <v>0</v>
      </c>
      <c r="F42" s="2"/>
      <c r="K42" s="1"/>
      <c r="L42" s="4" t="s">
        <v>1</v>
      </c>
      <c r="M42" s="3">
        <f>M39-M40-M41</f>
        <v>1600</v>
      </c>
    </row>
    <row r="44" spans="4:13" customFormat="1" x14ac:dyDescent="0.3">
      <c r="D44" t="s">
        <v>0</v>
      </c>
      <c r="E44" s="23">
        <f>E9</f>
        <v>1333.3333333333335</v>
      </c>
      <c r="F44" s="2"/>
      <c r="K44" s="1"/>
      <c r="L44" t="s">
        <v>0</v>
      </c>
      <c r="M44" s="23">
        <f>M9</f>
        <v>3000</v>
      </c>
    </row>
  </sheetData>
  <mergeCells count="2">
    <mergeCell ref="S10:T10"/>
    <mergeCell ref="O14:Q1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 Mort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 Marchand</cp:lastModifiedBy>
  <dcterms:created xsi:type="dcterms:W3CDTF">2011-12-04T15:39:29Z</dcterms:created>
  <dcterms:modified xsi:type="dcterms:W3CDTF">2014-10-30T14:26:38Z</dcterms:modified>
</cp:coreProperties>
</file>